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Sheet1!$A$1:$H$63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9" i="1" l="1"/>
  <c r="H49" i="1"/>
  <c r="H59" i="1" l="1"/>
  <c r="H15" i="1"/>
  <c r="H32" i="1" l="1"/>
  <c r="H18" i="1"/>
  <c r="H22" i="1"/>
  <c r="H20" i="1"/>
  <c r="H37" i="1" l="1"/>
  <c r="H25" i="1" l="1"/>
  <c r="H33" i="1" l="1"/>
  <c r="H30" i="1" l="1"/>
  <c r="H38" i="1"/>
  <c r="H52" i="1"/>
  <c r="H14" i="1"/>
  <c r="H13" i="1" l="1"/>
  <c r="H61" i="1"/>
</calcChain>
</file>

<file path=xl/sharedStrings.xml><?xml version="1.0" encoding="utf-8"?>
<sst xmlns="http://schemas.openxmlformats.org/spreadsheetml/2006/main" count="60" uniqueCount="34">
  <si>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</si>
  <si>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</si>
  <si>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</si>
  <si>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</si>
  <si>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</si>
  <si>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</si>
  <si>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</si>
  <si>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</si>
  <si>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</si>
  <si>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</si>
  <si>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</si>
  <si>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</si>
  <si>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</si>
  <si>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</si>
  <si>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</si>
  <si>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</si>
  <si>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</si>
  <si>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</si>
  <si>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</si>
  <si>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</si>
  <si>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</si>
  <si>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</si>
  <si>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</si>
  <si>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</si>
  <si>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</si>
  <si>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</si>
  <si>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</si>
  <si>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</si>
  <si>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</si>
  <si>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</si>
  <si>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Medicinski gasovi</t>
  </si>
  <si>
    <t>Dana: 05.11.2024</t>
  </si>
  <si>
    <t>Primljena i neutrošena participacija od 05.11.2024</t>
  </si>
  <si>
    <t xml:space="preserve">Dana 05.11.2024.godine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</si>
</sst>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4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3"/>
  <sheetViews>
    <sheetView tabSelected="1" topLeftCell="B1" zoomScaleNormal="100" workbookViewId="0">
      <selection activeCell="H30" sqref="H30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2</v>
      </c>
      <c r="C5" s="35"/>
      <c r="D5" s="35"/>
    </row>
    <row r="6" spans="2:15" x14ac:dyDescent="0.25">
      <c r="B6" s="35" t="s">
        <v>3</v>
      </c>
      <c r="C6" s="35"/>
      <c r="D6" s="35"/>
    </row>
    <row r="7" spans="2:15" x14ac:dyDescent="0.25">
      <c r="I7" s="9"/>
      <c r="J7" s="9"/>
    </row>
    <row r="8" spans="2:15" x14ac:dyDescent="0.25">
      <c r="B8" s="36" t="s">
        <v>31</v>
      </c>
      <c r="C8" s="36"/>
      <c r="D8" s="36"/>
      <c r="E8" s="36"/>
      <c r="F8" s="36"/>
      <c r="G8" s="36"/>
      <c r="H8" s="36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1" t="s">
        <v>4</v>
      </c>
      <c r="C11" s="42"/>
      <c r="D11" s="42"/>
      <c r="E11" s="42"/>
      <c r="F11" s="43"/>
      <c r="G11" s="24" t="s">
        <v>5</v>
      </c>
      <c r="H11" s="24" t="s">
        <v>6</v>
      </c>
      <c r="I11" s="9"/>
      <c r="J11" s="9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5">
        <v>45601</v>
      </c>
      <c r="H12" s="12">
        <v>3257860.35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38" t="s">
        <v>8</v>
      </c>
      <c r="C13" s="38"/>
      <c r="D13" s="38"/>
      <c r="E13" s="38"/>
      <c r="F13" s="38"/>
      <c r="G13" s="16">
        <v>45601</v>
      </c>
      <c r="H13" s="1">
        <f>H14+H30-H38-H52</f>
        <v>2716003.6600000039</v>
      </c>
      <c r="I13" s="9"/>
      <c r="J13" s="9"/>
      <c r="K13" s="7"/>
      <c r="L13" s="7"/>
      <c r="M13" s="7"/>
      <c r="N13" s="7"/>
      <c r="O13" s="7"/>
    </row>
    <row r="14" spans="2:15" x14ac:dyDescent="0.25">
      <c r="B14" s="40" t="s">
        <v>9</v>
      </c>
      <c r="C14" s="40"/>
      <c r="D14" s="40"/>
      <c r="E14" s="40"/>
      <c r="F14" s="40"/>
      <c r="G14" s="17">
        <v>45601</v>
      </c>
      <c r="H14" s="2">
        <f>SUM(H15:H29)</f>
        <v>3251201.9200000041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f>38455508.38+1075.59-38455508.38</f>
        <v>1075.5900000035763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-9517.39-3111.11+1500000-1549455.42-10351.74+1800000-1740289.51-5622.44+19899.97-24555.56+25065.67+1600000</f>
        <v>1919164.1300000004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f>850214.26+50313.45-850214.26</f>
        <v>50313.449999999953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30</v>
      </c>
      <c r="C22" s="29"/>
      <c r="D22" s="29"/>
      <c r="E22" s="29"/>
      <c r="F22" s="30"/>
      <c r="G22" s="18"/>
      <c r="H22" s="8">
        <f>115796.45-50313.45-18275.4</f>
        <v>47207.6</v>
      </c>
      <c r="I22" s="25"/>
      <c r="J22" s="9"/>
    </row>
    <row r="23" spans="2:13" x14ac:dyDescent="0.25">
      <c r="B23" s="28" t="s">
        <v>16</v>
      </c>
      <c r="C23" s="29"/>
      <c r="D23" s="29"/>
      <c r="E23" s="29"/>
      <c r="F23" s="30"/>
      <c r="G23" s="18"/>
      <c r="H23" s="8">
        <v>0</v>
      </c>
      <c r="I23" s="25"/>
      <c r="J23" s="9"/>
      <c r="K23" s="6"/>
    </row>
    <row r="24" spans="2:13" x14ac:dyDescent="0.25">
      <c r="B24" s="28" t="s">
        <v>17</v>
      </c>
      <c r="C24" s="29"/>
      <c r="D24" s="29"/>
      <c r="E24" s="29"/>
      <c r="F24" s="30"/>
      <c r="G24" s="18"/>
      <c r="H24" s="8">
        <v>0</v>
      </c>
      <c r="I24" s="25"/>
      <c r="J24" s="9"/>
      <c r="K24" s="6"/>
      <c r="L24" s="27"/>
      <c r="M24" s="25"/>
    </row>
    <row r="25" spans="2:13" x14ac:dyDescent="0.25">
      <c r="B25" s="28" t="s">
        <v>18</v>
      </c>
      <c r="C25" s="29"/>
      <c r="D25" s="29"/>
      <c r="E25" s="29"/>
      <c r="F25" s="30"/>
      <c r="G25" s="18"/>
      <c r="H25" s="8">
        <f>2438168.95-2214898.11-209095.24+25772+20332+1270319.92-1206012.51+1264381.76-209312.61+272186.68-1357496.53-800-26418.77+826978.2+645128.91-1177113.07-210000-3090</f>
        <v>149031.57999999984</v>
      </c>
      <c r="I25" s="25"/>
      <c r="J25" s="9"/>
      <c r="K25" s="9"/>
      <c r="L25" s="6"/>
      <c r="M25" s="6"/>
    </row>
    <row r="26" spans="2:13" x14ac:dyDescent="0.25">
      <c r="B26" s="28" t="s">
        <v>19</v>
      </c>
      <c r="C26" s="29"/>
      <c r="D26" s="29"/>
      <c r="E26" s="29"/>
      <c r="F26" s="30"/>
      <c r="G26" s="18"/>
      <c r="H26" s="8">
        <v>0</v>
      </c>
      <c r="I26" s="25"/>
      <c r="J26" s="9"/>
      <c r="K26" s="9"/>
      <c r="L26" s="6"/>
    </row>
    <row r="27" spans="2:13" x14ac:dyDescent="0.25">
      <c r="B27" s="28" t="s">
        <v>20</v>
      </c>
      <c r="C27" s="29"/>
      <c r="D27" s="29"/>
      <c r="E27" s="29"/>
      <c r="F27" s="30"/>
      <c r="G27" s="18"/>
      <c r="H27" s="8">
        <v>0</v>
      </c>
      <c r="I27" s="25"/>
      <c r="J27" s="9"/>
      <c r="K27" s="6"/>
    </row>
    <row r="28" spans="2:13" x14ac:dyDescent="0.25">
      <c r="B28" s="28" t="s">
        <v>21</v>
      </c>
      <c r="C28" s="29"/>
      <c r="D28" s="29"/>
      <c r="E28" s="29"/>
      <c r="F28" s="30"/>
      <c r="G28" s="18"/>
      <c r="H28" s="8">
        <v>932816.89</v>
      </c>
      <c r="I28" s="25"/>
      <c r="J28" s="9"/>
      <c r="K28" s="6"/>
      <c r="L28" s="6"/>
    </row>
    <row r="29" spans="2:13" x14ac:dyDescent="0.25">
      <c r="B29" s="28" t="s">
        <v>32</v>
      </c>
      <c r="C29" s="29"/>
      <c r="D29" s="29"/>
      <c r="E29" s="29"/>
      <c r="F29" s="30"/>
      <c r="G29" s="18"/>
      <c r="H29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+3700-8202.98+4300+3300-2532.45+6550+2650-47.5-31194.11+11200+5150+5850+4550-27087.75+8800+3850-18024.63+5100+4050-535.99+7300+3450-51.75-1606.71+7100+1400+3200+3750-205.34+6350+2300-46+8000+3500-10284.17+7400+4200-11453.01-211.59+12850+5600+5700+2950-43344.53+9350+3050-61.44+4000+2750-5714.36+7600+3100-19499.21-443.43+7150+3150+7800+2550-147.61+8150+3350-8136.74+4100+4850-87.55+6500+3700-28631.75+24600+5800-190.25-18-29712.21+12200+4100+11350+3950-8106+4700+2750-237.15+10250+2200-3449.64-106.41+5900+7000+5400+4400-10583.72+8100+4400-84.16+13750+3950-68.5+5250+3250-8200.75-125.15+13800+3650-272186.68+5400+3600-222.06+19100+3150-44965.3+5350+11950+4400+600+3550-3125.47-13722-3365.48+8200+4350-12960+10250+3800-6762.09+8050+2150-95.09+11050+4000+6451.75+66.25-66.25+6950+3200-148.85-88.69+8600+2600-19444+10950+3850-268.91+10700+4350-32498.75+7400+4250-38612.05+12500+3900-252.54-194.15+11650+5450-3240+8400+2450-120.66+8700+3900-68+8400+3900-5013.36+12100+3150-6548-150.82+13800+4950+11050+2350-524.55+9950+4700-92.23+13400+5100-6560.25+12100+4300-184.77-40418.36+12100+5450+9650+5650</f>
        <v>151592.68000000017</v>
      </c>
      <c r="I29" s="25"/>
      <c r="J29" s="9"/>
      <c r="K29" s="6"/>
      <c r="L29" s="6"/>
    </row>
    <row r="30" spans="2:13" x14ac:dyDescent="0.25">
      <c r="B30" s="31" t="s">
        <v>22</v>
      </c>
      <c r="C30" s="32"/>
      <c r="D30" s="32"/>
      <c r="E30" s="32"/>
      <c r="F30" s="33"/>
      <c r="G30" s="17">
        <v>45601</v>
      </c>
      <c r="H30" s="2">
        <f>H31+H32+H33+H34+H36+H37+H35</f>
        <v>400952.37999999995</v>
      </c>
      <c r="I30" s="9"/>
      <c r="J30" s="9"/>
      <c r="K30" s="6"/>
      <c r="L30" s="6"/>
    </row>
    <row r="31" spans="2:13" x14ac:dyDescent="0.25">
      <c r="B31" s="28" t="s">
        <v>10</v>
      </c>
      <c r="C31" s="29"/>
      <c r="D31" s="29"/>
      <c r="E31" s="29"/>
      <c r="F31" s="30"/>
      <c r="G31" s="19"/>
      <c r="H31" s="10">
        <v>0</v>
      </c>
      <c r="I31" s="9"/>
      <c r="J31" s="9"/>
      <c r="K31" s="6"/>
      <c r="L31" s="6"/>
    </row>
    <row r="32" spans="2:13" x14ac:dyDescent="0.25">
      <c r="B32" s="28" t="s">
        <v>13</v>
      </c>
      <c r="C32" s="29"/>
      <c r="D32" s="29"/>
      <c r="E32" s="29"/>
      <c r="F32" s="30"/>
      <c r="G32" s="19"/>
      <c r="H32" s="8">
        <f>220299.99-212535.19+220299.99-173772.38+220299.99-183515.68-19511.33+19511.33+170000-185883.73-19511.33+170000+90415.38-241624.41+170000+19511.33-214491.54+170000-137272.65-43022.66-7000+170000+43022.66-158193.27-13877.63+220000-158232.92+13877.63+1714.11+73189.7+100000</f>
        <v>323697.38999999996</v>
      </c>
      <c r="I32" s="9"/>
      <c r="J32" s="9"/>
      <c r="K32" s="6"/>
      <c r="L32" s="6"/>
    </row>
    <row r="33" spans="2:13" x14ac:dyDescent="0.25">
      <c r="B33" s="28" t="s">
        <v>18</v>
      </c>
      <c r="C33" s="29"/>
      <c r="D33" s="29"/>
      <c r="E33" s="29"/>
      <c r="F33" s="30"/>
      <c r="G33" s="19"/>
      <c r="H33" s="8">
        <f>974940+126167.99-540000-519864</f>
        <v>41243.989999999991</v>
      </c>
      <c r="I33" s="9"/>
      <c r="J33" s="9"/>
      <c r="K33" s="6"/>
      <c r="L33" s="6"/>
      <c r="M33" s="6"/>
    </row>
    <row r="34" spans="2:13" x14ac:dyDescent="0.25">
      <c r="B34" s="28" t="s">
        <v>20</v>
      </c>
      <c r="C34" s="29"/>
      <c r="D34" s="29"/>
      <c r="E34" s="29"/>
      <c r="F34" s="30"/>
      <c r="G34" s="19"/>
      <c r="H34" s="8">
        <v>0</v>
      </c>
      <c r="I34" s="9"/>
      <c r="J34" s="9"/>
      <c r="K34" s="6"/>
      <c r="L34" s="6"/>
    </row>
    <row r="35" spans="2:13" x14ac:dyDescent="0.25">
      <c r="B35" s="28" t="s">
        <v>11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3" x14ac:dyDescent="0.25">
      <c r="B36" s="28" t="s">
        <v>21</v>
      </c>
      <c r="C36" s="29"/>
      <c r="D36" s="29"/>
      <c r="E36" s="29"/>
      <c r="F36" s="30"/>
      <c r="G36" s="19"/>
      <c r="H36" s="8">
        <v>0</v>
      </c>
      <c r="I36" s="9"/>
      <c r="J36" s="9"/>
    </row>
    <row r="37" spans="2:13" x14ac:dyDescent="0.25">
      <c r="B37" s="28" t="s">
        <v>32</v>
      </c>
      <c r="C37" s="29"/>
      <c r="D37" s="29"/>
      <c r="E37" s="29"/>
      <c r="F37" s="30"/>
      <c r="G37" s="19"/>
      <c r="H37" s="8">
        <f>5588+1759+23076+5588</f>
        <v>36011</v>
      </c>
      <c r="I37" s="9"/>
      <c r="J37" s="9"/>
    </row>
    <row r="38" spans="2:13" x14ac:dyDescent="0.25">
      <c r="B38" s="44" t="s">
        <v>23</v>
      </c>
      <c r="C38" s="45"/>
      <c r="D38" s="45"/>
      <c r="E38" s="45"/>
      <c r="F38" s="46"/>
      <c r="G38" s="20">
        <v>45601</v>
      </c>
      <c r="H38" s="3">
        <f>SUM(H39:H51)</f>
        <v>936150.64</v>
      </c>
      <c r="I38" s="9"/>
      <c r="J38" s="9"/>
    </row>
    <row r="39" spans="2:13" x14ac:dyDescent="0.25">
      <c r="B39" s="28" t="s">
        <v>10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3" x14ac:dyDescent="0.25">
      <c r="B40" s="28" t="s">
        <v>11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3" x14ac:dyDescent="0.25">
      <c r="B41" s="28" t="s">
        <v>12</v>
      </c>
      <c r="C41" s="29"/>
      <c r="D41" s="29"/>
      <c r="E41" s="29"/>
      <c r="F41" s="30"/>
      <c r="G41" s="18"/>
      <c r="H41" s="10">
        <v>0</v>
      </c>
      <c r="I41" s="9"/>
      <c r="J41" s="9"/>
    </row>
    <row r="42" spans="2:13" x14ac:dyDescent="0.25">
      <c r="B42" s="28" t="s">
        <v>13</v>
      </c>
      <c r="C42" s="29"/>
      <c r="D42" s="29"/>
      <c r="E42" s="29"/>
      <c r="F42" s="30"/>
      <c r="G42" s="18"/>
      <c r="H42" s="10">
        <v>0</v>
      </c>
      <c r="I42" s="9"/>
      <c r="J42" s="23"/>
      <c r="K42" s="6"/>
      <c r="L42" s="6"/>
    </row>
    <row r="43" spans="2:13" x14ac:dyDescent="0.25">
      <c r="B43" s="28" t="s">
        <v>28</v>
      </c>
      <c r="C43" s="29"/>
      <c r="D43" s="29"/>
      <c r="E43" s="29"/>
      <c r="F43" s="30"/>
      <c r="G43" s="18" t="s">
        <v>29</v>
      </c>
      <c r="H43" s="10">
        <v>0</v>
      </c>
      <c r="I43" s="9"/>
      <c r="J43" s="9"/>
      <c r="L43" s="6"/>
    </row>
    <row r="44" spans="2:13" x14ac:dyDescent="0.25">
      <c r="B44" s="28" t="s">
        <v>14</v>
      </c>
      <c r="C44" s="29"/>
      <c r="D44" s="29"/>
      <c r="E44" s="29"/>
      <c r="F44" s="30"/>
      <c r="G44" s="18"/>
      <c r="H44" s="8">
        <v>0</v>
      </c>
      <c r="I44" s="9"/>
      <c r="J44" s="9"/>
    </row>
    <row r="45" spans="2:13" x14ac:dyDescent="0.25">
      <c r="B45" s="28" t="s">
        <v>15</v>
      </c>
      <c r="C45" s="29"/>
      <c r="D45" s="29"/>
      <c r="E45" s="29"/>
      <c r="F45" s="30"/>
      <c r="G45" s="18"/>
      <c r="H45" s="8">
        <v>0</v>
      </c>
      <c r="I45" s="9"/>
      <c r="J45" s="9"/>
      <c r="L45" s="6"/>
    </row>
    <row r="46" spans="2:13" x14ac:dyDescent="0.25">
      <c r="B46" s="28" t="s">
        <v>30</v>
      </c>
      <c r="C46" s="29"/>
      <c r="D46" s="29"/>
      <c r="E46" s="29"/>
      <c r="F46" s="30"/>
      <c r="G46" s="18"/>
      <c r="H46" s="8">
        <v>0</v>
      </c>
      <c r="I46" s="9"/>
      <c r="J46" s="9"/>
      <c r="L46" s="6"/>
    </row>
    <row r="47" spans="2:13" x14ac:dyDescent="0.25">
      <c r="B47" s="28" t="s">
        <v>16</v>
      </c>
      <c r="C47" s="29"/>
      <c r="D47" s="29"/>
      <c r="E47" s="29"/>
      <c r="F47" s="30"/>
      <c r="G47" s="18"/>
      <c r="H47" s="8">
        <v>0</v>
      </c>
      <c r="I47" s="9"/>
      <c r="J47" s="9"/>
    </row>
    <row r="48" spans="2:13" x14ac:dyDescent="0.25">
      <c r="B48" s="28" t="s">
        <v>17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18</v>
      </c>
      <c r="C49" s="29"/>
      <c r="D49" s="29"/>
      <c r="E49" s="29"/>
      <c r="F49" s="30"/>
      <c r="G49" s="18"/>
      <c r="H49" s="8">
        <f>3240+93.75</f>
        <v>3333.75</v>
      </c>
      <c r="I49" s="9"/>
      <c r="J49" s="9"/>
    </row>
    <row r="50" spans="2:12" x14ac:dyDescent="0.25">
      <c r="B50" s="28" t="s">
        <v>20</v>
      </c>
      <c r="C50" s="29"/>
      <c r="D50" s="29"/>
      <c r="E50" s="29"/>
      <c r="F50" s="30"/>
      <c r="G50" s="18"/>
      <c r="H50" s="8">
        <v>0</v>
      </c>
      <c r="I50" s="9"/>
      <c r="J50" s="9"/>
    </row>
    <row r="51" spans="2:12" x14ac:dyDescent="0.25">
      <c r="B51" s="28" t="s">
        <v>21</v>
      </c>
      <c r="C51" s="29"/>
      <c r="D51" s="29"/>
      <c r="E51" s="29"/>
      <c r="F51" s="30"/>
      <c r="G51" s="18"/>
      <c r="H51" s="8">
        <v>932816.89</v>
      </c>
      <c r="I51" s="9"/>
      <c r="J51" s="9"/>
      <c r="K51" s="6"/>
    </row>
    <row r="52" spans="2:12" x14ac:dyDescent="0.25">
      <c r="B52" s="44" t="s">
        <v>24</v>
      </c>
      <c r="C52" s="45"/>
      <c r="D52" s="45"/>
      <c r="E52" s="45"/>
      <c r="F52" s="46"/>
      <c r="G52" s="20">
        <v>45601</v>
      </c>
      <c r="H52" s="3">
        <f>SUM(H53:H58)</f>
        <v>0</v>
      </c>
      <c r="I52" s="9"/>
      <c r="J52" s="9"/>
    </row>
    <row r="53" spans="2:12" x14ac:dyDescent="0.25">
      <c r="B53" s="28" t="s">
        <v>10</v>
      </c>
      <c r="C53" s="29"/>
      <c r="D53" s="29"/>
      <c r="E53" s="29"/>
      <c r="F53" s="30"/>
      <c r="G53" s="19"/>
      <c r="H53" s="10">
        <v>0</v>
      </c>
      <c r="I53" s="9"/>
      <c r="J53" s="9"/>
      <c r="K53" s="6"/>
    </row>
    <row r="54" spans="2:12" x14ac:dyDescent="0.25">
      <c r="B54" s="28" t="s">
        <v>13</v>
      </c>
      <c r="C54" s="29"/>
      <c r="D54" s="29"/>
      <c r="E54" s="29"/>
      <c r="F54" s="30"/>
      <c r="G54" s="19"/>
      <c r="H54" s="10">
        <v>0</v>
      </c>
      <c r="I54" s="9"/>
      <c r="J54" s="23"/>
      <c r="K54" s="6"/>
    </row>
    <row r="55" spans="2:12" x14ac:dyDescent="0.25">
      <c r="B55" s="28" t="s">
        <v>18</v>
      </c>
      <c r="C55" s="29"/>
      <c r="D55" s="29"/>
      <c r="E55" s="29"/>
      <c r="F55" s="30"/>
      <c r="G55" s="19"/>
      <c r="H55" s="8">
        <v>0</v>
      </c>
      <c r="I55" s="9"/>
      <c r="J55" s="9"/>
      <c r="K55" s="6"/>
    </row>
    <row r="56" spans="2:12" x14ac:dyDescent="0.25">
      <c r="B56" s="28" t="s">
        <v>20</v>
      </c>
      <c r="C56" s="29"/>
      <c r="D56" s="29"/>
      <c r="E56" s="29"/>
      <c r="F56" s="30"/>
      <c r="G56" s="19"/>
      <c r="H56" s="1">
        <v>0</v>
      </c>
      <c r="I56" s="9"/>
      <c r="J56" s="9"/>
      <c r="K56" s="6"/>
    </row>
    <row r="57" spans="2:12" x14ac:dyDescent="0.25">
      <c r="B57" s="28" t="s">
        <v>11</v>
      </c>
      <c r="C57" s="29"/>
      <c r="D57" s="29"/>
      <c r="E57" s="29"/>
      <c r="F57" s="30"/>
      <c r="G57" s="19"/>
      <c r="H57" s="1">
        <v>0</v>
      </c>
      <c r="I57" s="9"/>
      <c r="J57" s="9"/>
    </row>
    <row r="58" spans="2:12" x14ac:dyDescent="0.25">
      <c r="B58" s="28" t="s">
        <v>21</v>
      </c>
      <c r="C58" s="29"/>
      <c r="D58" s="29"/>
      <c r="E58" s="29"/>
      <c r="F58" s="30"/>
      <c r="G58" s="19"/>
      <c r="H58" s="1">
        <v>0</v>
      </c>
      <c r="I58" s="9"/>
      <c r="J58" s="9"/>
    </row>
    <row r="59" spans="2:12" x14ac:dyDescent="0.25">
      <c r="B59" s="47" t="s">
        <v>25</v>
      </c>
      <c r="C59" s="48"/>
      <c r="D59" s="48"/>
      <c r="E59" s="48"/>
      <c r="F59" s="49"/>
      <c r="G59" s="21">
        <v>45601</v>
      </c>
      <c r="H59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+14561.19-14561.19+46724.18-46723.43+46724.18+1345168.16-1391892.34+36611.33+51855.36-51855.36+70744.92+41821.95-41821.95+60000-60000+1721058.45-1721058.45-73189.7-19899.97+19967.02-66.25+108757.96-108757.96+540000-540000+52555.89+85128.95+87302.17+53455.89+67255.23+973049.33-973049.33</f>
        <v>541856.69000000006</v>
      </c>
      <c r="I59" s="9"/>
      <c r="K59" s="6"/>
      <c r="L59" s="6"/>
    </row>
    <row r="60" spans="2:12" x14ac:dyDescent="0.25">
      <c r="B60" s="28" t="s">
        <v>26</v>
      </c>
      <c r="C60" s="29"/>
      <c r="D60" s="29"/>
      <c r="E60" s="29"/>
      <c r="F60" s="30"/>
      <c r="G60" s="19"/>
      <c r="H60" s="1">
        <v>0</v>
      </c>
      <c r="I60" s="9"/>
      <c r="J60" s="9"/>
      <c r="L60" s="6"/>
    </row>
    <row r="61" spans="2:12" x14ac:dyDescent="0.25">
      <c r="B61" s="51" t="s">
        <v>27</v>
      </c>
      <c r="C61" s="52"/>
      <c r="D61" s="52"/>
      <c r="E61" s="52"/>
      <c r="F61" s="53"/>
      <c r="G61" s="19"/>
      <c r="H61" s="5">
        <f>H14+H30-H38-H52+H59-H60</f>
        <v>3257860.3500000038</v>
      </c>
      <c r="I61" s="9"/>
      <c r="J61" s="9"/>
      <c r="K61" s="6"/>
    </row>
    <row r="62" spans="2:12" x14ac:dyDescent="0.25">
      <c r="B62" s="13"/>
      <c r="C62" s="13"/>
      <c r="D62" s="13"/>
      <c r="E62" s="13"/>
      <c r="F62" s="13"/>
      <c r="G62" s="7"/>
      <c r="H62" s="11"/>
      <c r="I62" s="9"/>
      <c r="J62" s="9"/>
      <c r="K62" s="6"/>
    </row>
    <row r="63" spans="2:12" ht="15.75" x14ac:dyDescent="0.25">
      <c r="B63" s="50" t="s">
        <v>33</v>
      </c>
      <c r="C63" s="50"/>
      <c r="D63" s="50"/>
      <c r="E63" s="13"/>
      <c r="F63" s="13"/>
      <c r="G63" s="7"/>
      <c r="H63" s="11"/>
      <c r="I63" s="9"/>
      <c r="J63" s="9"/>
      <c r="K63" s="6"/>
    </row>
  </sheetData>
  <mergeCells count="58">
    <mergeCell ref="B46:F46"/>
    <mergeCell ref="B63:D63"/>
    <mergeCell ref="B16:F16"/>
    <mergeCell ref="B17:F17"/>
    <mergeCell ref="B40:F40"/>
    <mergeCell ref="B41:F41"/>
    <mergeCell ref="B25:F25"/>
    <mergeCell ref="B38:F38"/>
    <mergeCell ref="B34:F34"/>
    <mergeCell ref="B36:F36"/>
    <mergeCell ref="B32:F32"/>
    <mergeCell ref="B33:F33"/>
    <mergeCell ref="B26:F26"/>
    <mergeCell ref="B18:F18"/>
    <mergeCell ref="B35:F35"/>
    <mergeCell ref="B61:F61"/>
    <mergeCell ref="B60:F60"/>
    <mergeCell ref="B54:F54"/>
    <mergeCell ref="B57:F57"/>
    <mergeCell ref="B50:F50"/>
    <mergeCell ref="B51:F51"/>
    <mergeCell ref="B53:F53"/>
    <mergeCell ref="B52:F52"/>
    <mergeCell ref="B59:F59"/>
    <mergeCell ref="B55:F55"/>
    <mergeCell ref="B56:F56"/>
    <mergeCell ref="B58:F58"/>
    <mergeCell ref="B49:F49"/>
    <mergeCell ref="B48:F48"/>
    <mergeCell ref="B43:F43"/>
    <mergeCell ref="K11:O11"/>
    <mergeCell ref="B13:F13"/>
    <mergeCell ref="B12:F12"/>
    <mergeCell ref="B14:F14"/>
    <mergeCell ref="B11:F11"/>
    <mergeCell ref="B15:F15"/>
    <mergeCell ref="B20:F20"/>
    <mergeCell ref="B47:F47"/>
    <mergeCell ref="B44:F44"/>
    <mergeCell ref="B45:F45"/>
    <mergeCell ref="B29:F29"/>
    <mergeCell ref="B28:F28"/>
    <mergeCell ref="B19:F19"/>
    <mergeCell ref="C2:G2"/>
    <mergeCell ref="B4:D4"/>
    <mergeCell ref="B5:D5"/>
    <mergeCell ref="B6:D6"/>
    <mergeCell ref="B8:H8"/>
    <mergeCell ref="B31:F31"/>
    <mergeCell ref="B21:F21"/>
    <mergeCell ref="B42:F42"/>
    <mergeCell ref="B37:F37"/>
    <mergeCell ref="B30:F30"/>
    <mergeCell ref="B23:F23"/>
    <mergeCell ref="B24:F24"/>
    <mergeCell ref="B27:F27"/>
    <mergeCell ref="B39:F39"/>
    <mergeCell ref="B22:F22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2024-11-06T07:49:50Z</dcterms:modified>
  <cp:category/>
  <cp:contentStatus/>
</cp:coreProperties>
</file>